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365" tabRatio="363" activeTab="0"/>
  </bookViews>
  <sheets>
    <sheet name="PayShee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<sst xmlns="http://schemas.openxmlformats.org/spreadsheetml/2006/main" count="250" uniqueCount="151">
  <si>
    <t xml:space="preserve"> </t>
  </si>
  <si>
    <t>79,80</t>
  </si>
  <si>
    <t>100,160</t>
  </si>
  <si>
    <t>100,185</t>
  </si>
  <si>
    <t>131,193</t>
  </si>
  <si>
    <t>UNIQUE_CODE</t>
  </si>
  <si>
    <t>SL No</t>
  </si>
  <si>
    <t>Emp. No.*</t>
  </si>
  <si>
    <t>Name*</t>
  </si>
  <si>
    <t>Father's Name</t>
  </si>
  <si>
    <t>Designation*</t>
  </si>
  <si>
    <t>GENDER</t>
  </si>
  <si>
    <t>Date of Birth*</t>
  </si>
  <si>
    <t>Date of Joining*</t>
  </si>
  <si>
    <t>Unit name</t>
  </si>
  <si>
    <t>Billing name</t>
  </si>
  <si>
    <t>State</t>
  </si>
  <si>
    <t>UAN No.</t>
  </si>
  <si>
    <t>Esic No</t>
  </si>
  <si>
    <t>Total Days in the month</t>
  </si>
  <si>
    <t>Working Days*</t>
  </si>
  <si>
    <t>Woff</t>
  </si>
  <si>
    <t>PL</t>
  </si>
  <si>
    <t>CL</t>
  </si>
  <si>
    <t>EL</t>
  </si>
  <si>
    <t>Paid Days*</t>
  </si>
  <si>
    <t>LWP</t>
  </si>
  <si>
    <t>OT Hours</t>
  </si>
  <si>
    <t>Gross for the Month*</t>
  </si>
  <si>
    <t>Basic (R )*</t>
  </si>
  <si>
    <t>DA*</t>
  </si>
  <si>
    <t>HRA(R )</t>
  </si>
  <si>
    <t>WA(R )</t>
  </si>
  <si>
    <t>Advance Leave(R )</t>
  </si>
  <si>
    <t>Medical(R )</t>
  </si>
  <si>
    <t>Conveyance(R )</t>
  </si>
  <si>
    <t>Special allowance</t>
  </si>
  <si>
    <t>PPA allowance</t>
  </si>
  <si>
    <t>Service weightage</t>
  </si>
  <si>
    <t>LTA®(NFH Wages)</t>
  </si>
  <si>
    <t>Advance Bonus (R )</t>
  </si>
  <si>
    <t>Site. All(R )</t>
  </si>
  <si>
    <t>Variable(R )</t>
  </si>
  <si>
    <t>Rate Gross</t>
  </si>
  <si>
    <t>Basic (Payble)*</t>
  </si>
  <si>
    <t>DA(Payable)</t>
  </si>
  <si>
    <t>DA arrears</t>
  </si>
  <si>
    <t>HRA (Payble)</t>
  </si>
  <si>
    <t>WA (Payble)</t>
  </si>
  <si>
    <t>Advance Leave (Payble)</t>
  </si>
  <si>
    <t>Medical (Payble)</t>
  </si>
  <si>
    <t>Conveyance (Payble)</t>
  </si>
  <si>
    <t>LTA(NFH Wages) (Payble)</t>
  </si>
  <si>
    <t>Advance Bonus (Payble)</t>
  </si>
  <si>
    <t>Spl. All (Payble)</t>
  </si>
  <si>
    <t>Variable (Payble)</t>
  </si>
  <si>
    <t>Payable Gross Salary</t>
  </si>
  <si>
    <t>NFH Amount</t>
  </si>
  <si>
    <t>Overtime Amount</t>
  </si>
  <si>
    <t>Overtime arrears</t>
  </si>
  <si>
    <t>service weightage </t>
  </si>
  <si>
    <t>Incentive</t>
  </si>
  <si>
    <t>PL Encashment</t>
  </si>
  <si>
    <t>CL Encashment</t>
  </si>
  <si>
    <t>Gross Total*</t>
  </si>
  <si>
    <t>ESIC Employee</t>
  </si>
  <si>
    <t>PF Employee</t>
  </si>
  <si>
    <t>LWF</t>
  </si>
  <si>
    <t>PT</t>
  </si>
  <si>
    <t>Benevolent Fund</t>
  </si>
  <si>
    <t>Other deduction</t>
  </si>
  <si>
    <t>Salary Advance</t>
  </si>
  <si>
    <t>Income Tax</t>
  </si>
  <si>
    <t>Total Deductions*</t>
  </si>
  <si>
    <t>Net Pay*</t>
  </si>
  <si>
    <t>Mode of Payment Bank Name</t>
  </si>
  <si>
    <t>Account NO.</t>
  </si>
  <si>
    <t>IFSC Code</t>
  </si>
  <si>
    <t>ESIC Employer</t>
  </si>
  <si>
    <t>PF Employer</t>
  </si>
  <si>
    <t>LWF Employer</t>
  </si>
  <si>
    <t>G033547</t>
  </si>
  <si>
    <t>G172470</t>
  </si>
  <si>
    <t>G202663</t>
  </si>
  <si>
    <t>G118187</t>
  </si>
  <si>
    <t>G200711</t>
  </si>
  <si>
    <t>ANIL   MOUAR</t>
  </si>
  <si>
    <t>SUMIT   BHADOURIYA</t>
  </si>
  <si>
    <t>SAUNU   KUMAR</t>
  </si>
  <si>
    <t>KRISHNA   SINGH</t>
  </si>
  <si>
    <t>SANAT   KUMAR</t>
  </si>
  <si>
    <t>Security Supervisor</t>
  </si>
  <si>
    <t>MALE</t>
  </si>
  <si>
    <t>SUNRISE SERVICES</t>
  </si>
  <si>
    <t>New Delhi</t>
  </si>
  <si>
    <t>AWADHESH    MOUAR</t>
  </si>
  <si>
    <t>HAKIM   SINGH</t>
  </si>
  <si>
    <t xml:space="preserve">UDAY BHAN SINGH    </t>
  </si>
  <si>
    <t>RAM   BHAROSE</t>
  </si>
  <si>
    <t xml:space="preserve">DHARMENDRA </t>
  </si>
  <si>
    <t>G228125</t>
  </si>
  <si>
    <t>DEEPAK   KUMAR</t>
  </si>
  <si>
    <t>MATUKDHARI   LAL</t>
  </si>
  <si>
    <t>Security Guard</t>
  </si>
  <si>
    <t>G234790</t>
  </si>
  <si>
    <t>SULTAN   SINGH</t>
  </si>
  <si>
    <t>SAMAD   KHAN</t>
  </si>
  <si>
    <t>G248169</t>
  </si>
  <si>
    <t>HARIKESH   SINGH</t>
  </si>
  <si>
    <t>G304182</t>
  </si>
  <si>
    <t>RAJAT SINGH RAJAWAT</t>
  </si>
  <si>
    <t>G228264</t>
  </si>
  <si>
    <t>SANJAY   KUMAR</t>
  </si>
  <si>
    <t>OM PRAKASH SINGH</t>
  </si>
  <si>
    <t>RAM   SUNDER</t>
  </si>
  <si>
    <t>ICICI BANK</t>
  </si>
  <si>
    <t>664201503108</t>
  </si>
  <si>
    <t>ICIC0006642</t>
  </si>
  <si>
    <t>PUNJAB NATIONAL BANK</t>
  </si>
  <si>
    <t>031301511320</t>
  </si>
  <si>
    <t>ICIC0000313</t>
  </si>
  <si>
    <t>CENTRAL BANK OF INDIA</t>
  </si>
  <si>
    <t>3668913238</t>
  </si>
  <si>
    <t>CBIN0280302</t>
  </si>
  <si>
    <t>BANK OF BARODA</t>
  </si>
  <si>
    <t>39038100015106</t>
  </si>
  <si>
    <t>BARB0NADBAI</t>
  </si>
  <si>
    <t>INDIAN BANK</t>
  </si>
  <si>
    <t>50414160189</t>
  </si>
  <si>
    <t>IDIB000B002</t>
  </si>
  <si>
    <t>STATE BANK OF INDIA</t>
  </si>
  <si>
    <t>75067899423</t>
  </si>
  <si>
    <t>BARB0BUPGBX</t>
  </si>
  <si>
    <t>AXIS BANK</t>
  </si>
  <si>
    <t>916010045851897</t>
  </si>
  <si>
    <t>UTIB0001771</t>
  </si>
  <si>
    <t>50762121008123</t>
  </si>
  <si>
    <t>PUNB0507610</t>
  </si>
  <si>
    <t>50074625764</t>
  </si>
  <si>
    <t>IDIB000N585</t>
  </si>
  <si>
    <t>0602000115559105</t>
  </si>
  <si>
    <t>PUNB0060200</t>
  </si>
  <si>
    <t>G229956</t>
  </si>
  <si>
    <t>SAURABH   SINGH</t>
  </si>
  <si>
    <t>G315223</t>
  </si>
  <si>
    <t>NEERAJ   YADAV</t>
  </si>
  <si>
    <t>39513403523</t>
  </si>
  <si>
    <t>75068496558</t>
  </si>
  <si>
    <t>SATY NARAYAN SINGH</t>
  </si>
  <si>
    <t>RAMVIR   SINGH</t>
  </si>
  <si>
    <t>SBIN0016106</t>
  </si>
</sst>
</file>

<file path=xl/styles.xml><?xml version="1.0" encoding="utf-8"?>
<styleSheet xmlns="http://schemas.openxmlformats.org/spreadsheetml/2006/main">
  <numFmts count="2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&quot;₹&quot;\ * #,##0.00_ ;_ &quot;₹&quot;\ * \-#,##0.00_ ;_ &quot;₹&quot;\ * &quot;-&quot;??_ ;_ @_ "/>
    <numFmt numFmtId="178" formatCode="0.0"/>
    <numFmt numFmtId="179" formatCode="[$-409]dd\ mmmm\,\ yyyy"/>
    <numFmt numFmtId="180" formatCode="dd/mm/yyyy;@"/>
    <numFmt numFmtId="181" formatCode="[$-14009]dd/mm/yyyy;@"/>
  </numFmts>
  <fonts count="35">
    <font>
      <sz val="11"/>
      <color indexed="8"/>
      <name val="Calibri"/>
      <family val="0"/>
    </font>
    <font>
      <sz val="11"/>
      <color indexed="10"/>
      <name val="Calibri"/>
      <family val="0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2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2" fontId="0" fillId="0" borderId="0" xfId="0" applyNumberFormat="1" applyFill="1" applyAlignment="1" applyProtection="1">
      <alignment horizontal="center"/>
      <protection/>
    </xf>
    <xf numFmtId="181" fontId="0" fillId="0" borderId="10" xfId="0" applyNumberFormat="1" applyFill="1" applyBorder="1" applyAlignment="1" applyProtection="1">
      <alignment horizontal="center"/>
      <protection/>
    </xf>
    <xf numFmtId="180" fontId="0" fillId="0" borderId="10" xfId="0" applyNumberFormat="1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1" fontId="0" fillId="0" borderId="10" xfId="0" applyNumberForma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%20Drive\Data\Salary%20Sheet\2023\May%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17"/>
  <sheetViews>
    <sheetView tabSelected="1" zoomScalePageLayoutView="0" workbookViewId="0" topLeftCell="BS1">
      <selection activeCell="BZ1" sqref="BZ1:CB16384"/>
    </sheetView>
  </sheetViews>
  <sheetFormatPr defaultColWidth="9.140625" defaultRowHeight="15"/>
  <cols>
    <col min="1" max="1" width="14.00390625" style="3" bestFit="1" customWidth="1"/>
    <col min="2" max="2" width="5.8515625" style="3" bestFit="1" customWidth="1"/>
    <col min="3" max="3" width="10.00390625" style="3" bestFit="1" customWidth="1"/>
    <col min="4" max="4" width="27.421875" style="3" bestFit="1" customWidth="1"/>
    <col min="5" max="5" width="26.8515625" style="3" customWidth="1"/>
    <col min="6" max="6" width="18.28125" style="3" customWidth="1"/>
    <col min="7" max="7" width="8.140625" style="3" customWidth="1"/>
    <col min="8" max="8" width="13.28125" style="3" customWidth="1"/>
    <col min="9" max="9" width="15.28125" style="3" customWidth="1"/>
    <col min="10" max="11" width="17.28125" style="3" customWidth="1"/>
    <col min="12" max="12" width="10.00390625" style="3" customWidth="1"/>
    <col min="13" max="13" width="13.140625" style="3" customWidth="1"/>
    <col min="14" max="14" width="11.00390625" style="3" customWidth="1"/>
    <col min="15" max="15" width="22.28125" style="3" customWidth="1"/>
    <col min="16" max="16" width="14.140625" style="3" customWidth="1"/>
    <col min="17" max="17" width="5.421875" style="3" customWidth="1"/>
    <col min="18" max="19" width="8.8515625" style="3" customWidth="1"/>
    <col min="20" max="20" width="8.421875" style="3" customWidth="1"/>
    <col min="21" max="21" width="10.421875" style="3" customWidth="1"/>
    <col min="22" max="22" width="4.8515625" style="3" customWidth="1"/>
    <col min="23" max="23" width="9.00390625" style="3" customWidth="1"/>
    <col min="24" max="24" width="19.8515625" style="3" customWidth="1"/>
    <col min="25" max="25" width="9.8515625" style="3" customWidth="1"/>
    <col min="26" max="26" width="5.00390625" style="3" customWidth="1"/>
    <col min="27" max="27" width="7.7109375" style="3" customWidth="1"/>
    <col min="28" max="28" width="7.140625" style="3" customWidth="1"/>
    <col min="29" max="29" width="17.421875" style="3" customWidth="1"/>
    <col min="30" max="30" width="11.00390625" style="3" customWidth="1"/>
    <col min="31" max="31" width="14.8515625" style="3" customWidth="1"/>
    <col min="32" max="32" width="16.8515625" style="3" customWidth="1"/>
    <col min="33" max="33" width="14.140625" style="3" customWidth="1"/>
    <col min="34" max="34" width="17.421875" style="3" customWidth="1"/>
    <col min="35" max="35" width="16.8515625" style="3" customWidth="1"/>
    <col min="36" max="36" width="18.140625" style="3" customWidth="1"/>
    <col min="37" max="37" width="10.8515625" style="3" customWidth="1"/>
    <col min="38" max="38" width="11.421875" style="3" customWidth="1"/>
    <col min="39" max="39" width="10.28125" style="3" customWidth="1"/>
    <col min="40" max="40" width="14.421875" style="3" customWidth="1"/>
    <col min="41" max="41" width="12.00390625" style="3" customWidth="1"/>
    <col min="42" max="42" width="10.140625" style="3" customWidth="1"/>
    <col min="43" max="43" width="12.57421875" style="3" customWidth="1"/>
    <col min="44" max="44" width="12.00390625" style="3" customWidth="1"/>
    <col min="45" max="45" width="22.421875" style="3" customWidth="1"/>
    <col min="46" max="46" width="16.00390625" style="3" customWidth="1"/>
    <col min="47" max="47" width="19.8515625" style="3" customWidth="1"/>
    <col min="48" max="48" width="23.8515625" style="3" customWidth="1"/>
    <col min="49" max="49" width="22.7109375" style="3" customWidth="1"/>
    <col min="50" max="50" width="15.140625" style="3" customWidth="1"/>
    <col min="51" max="51" width="14.140625" style="3" customWidth="1"/>
    <col min="52" max="52" width="16.421875" style="3" customWidth="1"/>
    <col min="53" max="53" width="19.28125" style="3" customWidth="1"/>
    <col min="54" max="54" width="12.28125" style="3" customWidth="1"/>
    <col min="55" max="55" width="17.28125" style="3" customWidth="1"/>
    <col min="56" max="56" width="16.140625" style="3" customWidth="1"/>
    <col min="57" max="57" width="10.28125" style="3" customWidth="1"/>
    <col min="58" max="58" width="11.8515625" style="3" customWidth="1"/>
    <col min="59" max="60" width="14.28125" style="3" customWidth="1"/>
    <col min="61" max="61" width="11.7109375" style="3" customWidth="1"/>
    <col min="62" max="62" width="14.140625" style="3" customWidth="1"/>
    <col min="63" max="63" width="12.421875" style="3" customWidth="1"/>
    <col min="64" max="64" width="7.57421875" style="3" customWidth="1"/>
    <col min="65" max="65" width="5.00390625" style="3" customWidth="1"/>
    <col min="66" max="66" width="16.28125" style="3" customWidth="1"/>
    <col min="67" max="67" width="15.7109375" style="3" customWidth="1"/>
    <col min="68" max="68" width="14.421875" style="3" customWidth="1"/>
    <col min="69" max="69" width="11.00390625" style="3" customWidth="1"/>
    <col min="70" max="70" width="17.00390625" style="3" customWidth="1"/>
    <col min="71" max="71" width="8.8515625" style="3" customWidth="1"/>
    <col min="72" max="72" width="27.7109375" style="3" customWidth="1"/>
    <col min="73" max="73" width="17.28125" style="3" customWidth="1"/>
    <col min="74" max="74" width="14.140625" style="3" customWidth="1"/>
    <col min="75" max="75" width="13.7109375" style="3" customWidth="1"/>
    <col min="76" max="76" width="12.00390625" style="3" customWidth="1"/>
    <col min="77" max="77" width="13.7109375" style="3" customWidth="1"/>
  </cols>
  <sheetData>
    <row r="1" spans="1:77" ht="15">
      <c r="A1" s="3" t="s">
        <v>0</v>
      </c>
      <c r="B1" s="3" t="s">
        <v>0</v>
      </c>
      <c r="C1" s="3">
        <v>1</v>
      </c>
      <c r="D1" s="3">
        <v>2</v>
      </c>
      <c r="E1" s="3" t="s">
        <v>0</v>
      </c>
      <c r="F1" s="3">
        <v>11</v>
      </c>
      <c r="G1" s="3" t="s">
        <v>0</v>
      </c>
      <c r="H1" s="3" t="s">
        <v>0</v>
      </c>
      <c r="I1" s="3" t="s">
        <v>0</v>
      </c>
      <c r="J1" s="3" t="s">
        <v>0</v>
      </c>
      <c r="K1" s="3" t="s">
        <v>0</v>
      </c>
      <c r="L1" s="3" t="s">
        <v>0</v>
      </c>
      <c r="M1" s="3" t="s">
        <v>0</v>
      </c>
      <c r="N1" s="3" t="s">
        <v>0</v>
      </c>
      <c r="O1" s="3">
        <v>62</v>
      </c>
      <c r="P1" s="3" t="s">
        <v>0</v>
      </c>
      <c r="Q1" s="3" t="s">
        <v>0</v>
      </c>
      <c r="R1" s="3" t="s">
        <v>0</v>
      </c>
      <c r="S1" s="3" t="s">
        <v>0</v>
      </c>
      <c r="T1" s="3" t="s">
        <v>0</v>
      </c>
      <c r="U1" s="3" t="s">
        <v>1</v>
      </c>
      <c r="V1" s="3" t="s">
        <v>0</v>
      </c>
      <c r="W1" s="3">
        <v>83</v>
      </c>
      <c r="X1" s="3">
        <v>87</v>
      </c>
      <c r="Y1" s="3">
        <v>154</v>
      </c>
      <c r="Z1" s="3">
        <v>155</v>
      </c>
      <c r="AA1" s="3" t="s">
        <v>0</v>
      </c>
      <c r="AB1" s="3" t="s">
        <v>0</v>
      </c>
      <c r="AC1" s="3" t="s">
        <v>0</v>
      </c>
      <c r="AD1" s="3" t="s">
        <v>0</v>
      </c>
      <c r="AE1" s="3" t="s">
        <v>0</v>
      </c>
      <c r="AF1" s="3" t="s">
        <v>0</v>
      </c>
      <c r="AG1" s="3" t="s">
        <v>0</v>
      </c>
      <c r="AH1" s="3" t="s">
        <v>0</v>
      </c>
      <c r="AI1" s="3" t="s">
        <v>0</v>
      </c>
      <c r="AJ1" s="3" t="s">
        <v>0</v>
      </c>
      <c r="AK1" s="3" t="s">
        <v>0</v>
      </c>
      <c r="AL1" s="3" t="s">
        <v>0</v>
      </c>
      <c r="AM1" s="3" t="s">
        <v>0</v>
      </c>
      <c r="AN1" s="3">
        <v>89</v>
      </c>
      <c r="AO1" s="3">
        <v>90</v>
      </c>
      <c r="AP1" s="3" t="s">
        <v>2</v>
      </c>
      <c r="AQ1" s="3">
        <v>91</v>
      </c>
      <c r="AR1" s="3">
        <v>57</v>
      </c>
      <c r="AS1" s="3">
        <v>102</v>
      </c>
      <c r="AT1" s="3">
        <v>93</v>
      </c>
      <c r="AU1" s="3">
        <v>92</v>
      </c>
      <c r="AV1" s="3">
        <v>96</v>
      </c>
      <c r="AW1" s="3">
        <v>94</v>
      </c>
      <c r="AX1" s="3">
        <v>95</v>
      </c>
      <c r="AY1" s="3" t="s">
        <v>0</v>
      </c>
      <c r="AZ1" s="3" t="s">
        <v>3</v>
      </c>
      <c r="BA1" s="3" t="s">
        <v>0</v>
      </c>
      <c r="BB1" s="3">
        <v>98</v>
      </c>
      <c r="BC1" s="3">
        <v>97</v>
      </c>
      <c r="BD1" s="3" t="s">
        <v>2</v>
      </c>
      <c r="BE1" s="3">
        <v>103</v>
      </c>
      <c r="BF1" s="3" t="s">
        <v>3</v>
      </c>
      <c r="BG1" s="3">
        <v>102</v>
      </c>
      <c r="BH1" s="3">
        <v>102</v>
      </c>
      <c r="BI1" s="3">
        <v>104</v>
      </c>
      <c r="BJ1" s="3">
        <v>105</v>
      </c>
      <c r="BK1" s="3">
        <v>106</v>
      </c>
      <c r="BL1" s="3" t="s">
        <v>4</v>
      </c>
      <c r="BM1" s="3">
        <v>107</v>
      </c>
      <c r="BN1" s="3">
        <v>131</v>
      </c>
      <c r="BO1" s="3">
        <v>131</v>
      </c>
      <c r="BP1" s="3">
        <v>118</v>
      </c>
      <c r="BQ1" s="3">
        <v>108</v>
      </c>
      <c r="BR1" s="3">
        <v>132</v>
      </c>
      <c r="BS1" s="3">
        <v>133</v>
      </c>
      <c r="BT1" s="3">
        <v>134</v>
      </c>
      <c r="BU1" s="3">
        <v>145</v>
      </c>
      <c r="BV1" s="3">
        <v>196</v>
      </c>
      <c r="BW1" s="3" t="s">
        <v>0</v>
      </c>
      <c r="BX1" s="3" t="s">
        <v>0</v>
      </c>
      <c r="BY1" s="3" t="s">
        <v>0</v>
      </c>
    </row>
    <row r="2" spans="1:77" s="9" customFormat="1" ht="15">
      <c r="A2" s="7" t="s">
        <v>5</v>
      </c>
      <c r="B2" s="7" t="s">
        <v>6</v>
      </c>
      <c r="C2" s="8" t="s">
        <v>7</v>
      </c>
      <c r="D2" s="8" t="s">
        <v>8</v>
      </c>
      <c r="E2" s="7" t="s">
        <v>9</v>
      </c>
      <c r="F2" s="8" t="s">
        <v>10</v>
      </c>
      <c r="G2" s="7" t="s">
        <v>11</v>
      </c>
      <c r="H2" s="7" t="s">
        <v>12</v>
      </c>
      <c r="I2" s="7" t="s">
        <v>13</v>
      </c>
      <c r="J2" s="7" t="s">
        <v>14</v>
      </c>
      <c r="K2" s="7" t="s">
        <v>15</v>
      </c>
      <c r="L2" s="7" t="s">
        <v>16</v>
      </c>
      <c r="M2" s="7" t="s">
        <v>17</v>
      </c>
      <c r="N2" s="7" t="s">
        <v>18</v>
      </c>
      <c r="O2" s="7" t="s">
        <v>19</v>
      </c>
      <c r="P2" s="7" t="s">
        <v>20</v>
      </c>
      <c r="Q2" s="7" t="s">
        <v>21</v>
      </c>
      <c r="R2" s="7" t="s">
        <v>22</v>
      </c>
      <c r="S2" s="7" t="s">
        <v>23</v>
      </c>
      <c r="T2" s="7" t="s">
        <v>24</v>
      </c>
      <c r="U2" s="7" t="s">
        <v>25</v>
      </c>
      <c r="V2" s="7" t="s">
        <v>26</v>
      </c>
      <c r="W2" s="7" t="s">
        <v>27</v>
      </c>
      <c r="X2" s="8" t="s">
        <v>28</v>
      </c>
      <c r="Y2" s="8" t="s">
        <v>29</v>
      </c>
      <c r="Z2" s="8" t="s">
        <v>30</v>
      </c>
      <c r="AA2" s="7" t="s">
        <v>31</v>
      </c>
      <c r="AB2" s="7" t="s">
        <v>32</v>
      </c>
      <c r="AC2" s="7" t="s">
        <v>33</v>
      </c>
      <c r="AD2" s="7" t="s">
        <v>34</v>
      </c>
      <c r="AE2" s="7" t="s">
        <v>35</v>
      </c>
      <c r="AF2" s="7" t="s">
        <v>36</v>
      </c>
      <c r="AG2" s="7" t="s">
        <v>37</v>
      </c>
      <c r="AH2" s="7" t="s">
        <v>38</v>
      </c>
      <c r="AI2" s="7" t="s">
        <v>39</v>
      </c>
      <c r="AJ2" s="7" t="s">
        <v>40</v>
      </c>
      <c r="AK2" s="7" t="s">
        <v>41</v>
      </c>
      <c r="AL2" s="7" t="s">
        <v>42</v>
      </c>
      <c r="AM2" s="7" t="s">
        <v>43</v>
      </c>
      <c r="AN2" s="8" t="s">
        <v>44</v>
      </c>
      <c r="AO2" s="7" t="s">
        <v>45</v>
      </c>
      <c r="AP2" s="7" t="s">
        <v>46</v>
      </c>
      <c r="AQ2" s="7" t="s">
        <v>47</v>
      </c>
      <c r="AR2" s="7" t="s">
        <v>48</v>
      </c>
      <c r="AS2" s="7" t="s">
        <v>49</v>
      </c>
      <c r="AT2" s="7" t="s">
        <v>50</v>
      </c>
      <c r="AU2" s="7" t="s">
        <v>51</v>
      </c>
      <c r="AV2" s="7" t="s">
        <v>52</v>
      </c>
      <c r="AW2" s="7" t="s">
        <v>53</v>
      </c>
      <c r="AX2" s="7" t="s">
        <v>54</v>
      </c>
      <c r="AY2" s="7" t="s">
        <v>37</v>
      </c>
      <c r="AZ2" s="7" t="s">
        <v>55</v>
      </c>
      <c r="BA2" s="7" t="s">
        <v>56</v>
      </c>
      <c r="BB2" s="7" t="s">
        <v>57</v>
      </c>
      <c r="BC2" s="7" t="s">
        <v>58</v>
      </c>
      <c r="BD2" s="7" t="s">
        <v>59</v>
      </c>
      <c r="BE2" s="7" t="s">
        <v>60</v>
      </c>
      <c r="BF2" s="7" t="s">
        <v>61</v>
      </c>
      <c r="BG2" s="7" t="s">
        <v>62</v>
      </c>
      <c r="BH2" s="7" t="s">
        <v>63</v>
      </c>
      <c r="BI2" s="8" t="s">
        <v>64</v>
      </c>
      <c r="BJ2" s="7" t="s">
        <v>65</v>
      </c>
      <c r="BK2" s="7" t="s">
        <v>66</v>
      </c>
      <c r="BL2" s="7" t="s">
        <v>67</v>
      </c>
      <c r="BM2" s="7" t="s">
        <v>68</v>
      </c>
      <c r="BN2" s="7" t="s">
        <v>69</v>
      </c>
      <c r="BO2" s="7" t="s">
        <v>70</v>
      </c>
      <c r="BP2" s="7" t="s">
        <v>71</v>
      </c>
      <c r="BQ2" s="7" t="s">
        <v>72</v>
      </c>
      <c r="BR2" s="8" t="s">
        <v>73</v>
      </c>
      <c r="BS2" s="8" t="s">
        <v>74</v>
      </c>
      <c r="BT2" s="7" t="s">
        <v>75</v>
      </c>
      <c r="BU2" s="7" t="s">
        <v>76</v>
      </c>
      <c r="BV2" s="7" t="s">
        <v>77</v>
      </c>
      <c r="BW2" s="7" t="s">
        <v>78</v>
      </c>
      <c r="BX2" s="7" t="s">
        <v>79</v>
      </c>
      <c r="BY2" s="7" t="s">
        <v>80</v>
      </c>
    </row>
    <row r="3" spans="1:77" ht="15">
      <c r="A3" s="1"/>
      <c r="B3" s="1"/>
      <c r="C3" s="1" t="s">
        <v>81</v>
      </c>
      <c r="D3" s="1" t="s">
        <v>86</v>
      </c>
      <c r="E3" s="1" t="s">
        <v>95</v>
      </c>
      <c r="F3" s="1" t="s">
        <v>103</v>
      </c>
      <c r="G3" s="2" t="s">
        <v>92</v>
      </c>
      <c r="H3" s="6">
        <v>25602</v>
      </c>
      <c r="I3" s="5">
        <v>43914</v>
      </c>
      <c r="J3" s="1" t="s">
        <v>93</v>
      </c>
      <c r="K3" s="1" t="s">
        <v>93</v>
      </c>
      <c r="L3" s="2" t="s">
        <v>94</v>
      </c>
      <c r="M3" s="10">
        <v>100083601251</v>
      </c>
      <c r="N3" s="1">
        <v>2014489471</v>
      </c>
      <c r="O3" s="1">
        <v>31</v>
      </c>
      <c r="P3" s="1">
        <v>25</v>
      </c>
      <c r="Q3" s="1">
        <v>4</v>
      </c>
      <c r="R3" s="1">
        <v>0</v>
      </c>
      <c r="S3" s="1">
        <v>0</v>
      </c>
      <c r="T3" s="1">
        <v>0</v>
      </c>
      <c r="U3" s="1">
        <f>Q3+P3</f>
        <v>29</v>
      </c>
      <c r="V3" s="1">
        <f>O3-U3</f>
        <v>2</v>
      </c>
      <c r="W3" s="1">
        <v>0</v>
      </c>
      <c r="X3" s="1">
        <v>17234</v>
      </c>
      <c r="Y3" s="1">
        <v>17234</v>
      </c>
      <c r="Z3" s="1">
        <v>0</v>
      </c>
      <c r="AA3" s="1">
        <v>0</v>
      </c>
      <c r="AB3" s="1">
        <v>0</v>
      </c>
      <c r="AC3" s="1">
        <v>0</v>
      </c>
      <c r="AD3" s="1">
        <v>0</v>
      </c>
      <c r="AE3" s="1">
        <v>0</v>
      </c>
      <c r="AF3" s="1">
        <v>0</v>
      </c>
      <c r="AG3" s="1">
        <v>0</v>
      </c>
      <c r="AH3" s="1">
        <v>0</v>
      </c>
      <c r="AI3" s="1">
        <v>0</v>
      </c>
      <c r="AJ3" s="1">
        <v>0</v>
      </c>
      <c r="AK3" s="1">
        <v>0</v>
      </c>
      <c r="AL3" s="1">
        <v>0</v>
      </c>
      <c r="AM3" s="1">
        <f aca="true" t="shared" si="0" ref="AM3:AM14">Y3</f>
        <v>17234</v>
      </c>
      <c r="AN3" s="1">
        <f>ROUND(Y3/31*U3,0)</f>
        <v>16122</v>
      </c>
      <c r="AO3" s="1">
        <v>0</v>
      </c>
      <c r="AP3" s="1">
        <v>0</v>
      </c>
      <c r="AQ3" s="1">
        <v>0</v>
      </c>
      <c r="AR3" s="1">
        <v>0</v>
      </c>
      <c r="AS3" s="1">
        <v>0</v>
      </c>
      <c r="AT3" s="1">
        <v>0</v>
      </c>
      <c r="AU3" s="1">
        <v>0</v>
      </c>
      <c r="AV3" s="1">
        <v>0</v>
      </c>
      <c r="AW3" s="1">
        <f>ROUND(AN3*8.33%,0)</f>
        <v>1343</v>
      </c>
      <c r="AX3" s="1">
        <v>0</v>
      </c>
      <c r="AY3" s="1">
        <v>0</v>
      </c>
      <c r="AZ3" s="1">
        <v>0</v>
      </c>
      <c r="BA3" s="1">
        <v>0</v>
      </c>
      <c r="BB3" s="1">
        <v>0</v>
      </c>
      <c r="BC3" s="1">
        <v>0</v>
      </c>
      <c r="BD3" s="1">
        <v>0</v>
      </c>
      <c r="BE3" s="1">
        <v>0</v>
      </c>
      <c r="BF3" s="1">
        <v>0</v>
      </c>
      <c r="BG3" s="1">
        <v>695</v>
      </c>
      <c r="BH3" s="1">
        <v>556</v>
      </c>
      <c r="BI3" s="1">
        <f>SUM(AN3:BH3)</f>
        <v>18716</v>
      </c>
      <c r="BJ3" s="1">
        <v>141</v>
      </c>
      <c r="BK3" s="1">
        <v>1800</v>
      </c>
      <c r="BL3" s="1">
        <v>0</v>
      </c>
      <c r="BM3" s="1">
        <v>0</v>
      </c>
      <c r="BN3" s="1">
        <v>0</v>
      </c>
      <c r="BO3" s="1">
        <v>0</v>
      </c>
      <c r="BP3" s="1">
        <v>0</v>
      </c>
      <c r="BQ3" s="1">
        <v>0</v>
      </c>
      <c r="BR3" s="1">
        <f>BJ3+BK3+BO3+BL3</f>
        <v>1941</v>
      </c>
      <c r="BS3" s="1">
        <f>BI3-BR3</f>
        <v>16775</v>
      </c>
      <c r="BT3" s="1" t="s">
        <v>115</v>
      </c>
      <c r="BU3" s="1" t="s">
        <v>116</v>
      </c>
      <c r="BV3" s="1" t="s">
        <v>117</v>
      </c>
      <c r="BW3" s="1">
        <f>ROUND(BI3*3.25%,0)</f>
        <v>608</v>
      </c>
      <c r="BX3" s="1">
        <v>1950</v>
      </c>
      <c r="BY3" s="1">
        <v>0</v>
      </c>
    </row>
    <row r="4" spans="1:77" ht="15">
      <c r="A4" s="1"/>
      <c r="B4" s="1"/>
      <c r="C4" s="1" t="s">
        <v>82</v>
      </c>
      <c r="D4" s="1" t="s">
        <v>87</v>
      </c>
      <c r="E4" s="1" t="s">
        <v>99</v>
      </c>
      <c r="F4" s="1" t="s">
        <v>103</v>
      </c>
      <c r="G4" s="2" t="s">
        <v>92</v>
      </c>
      <c r="H4" s="6">
        <v>33892</v>
      </c>
      <c r="I4" s="5">
        <v>43678</v>
      </c>
      <c r="J4" s="1" t="s">
        <v>93</v>
      </c>
      <c r="K4" s="1" t="s">
        <v>93</v>
      </c>
      <c r="L4" s="2" t="s">
        <v>94</v>
      </c>
      <c r="M4" s="10">
        <v>101149022773</v>
      </c>
      <c r="N4" s="1">
        <v>2016774944</v>
      </c>
      <c r="O4" s="1">
        <v>31</v>
      </c>
      <c r="P4" s="1">
        <v>25</v>
      </c>
      <c r="Q4" s="1">
        <v>4</v>
      </c>
      <c r="R4" s="1">
        <v>0</v>
      </c>
      <c r="S4" s="1">
        <v>0</v>
      </c>
      <c r="T4" s="1">
        <v>0</v>
      </c>
      <c r="U4" s="1">
        <f aca="true" t="shared" si="1" ref="U4:U14">Q4+P4</f>
        <v>29</v>
      </c>
      <c r="V4" s="1">
        <f aca="true" t="shared" si="2" ref="V4:V14">O4-U4</f>
        <v>2</v>
      </c>
      <c r="W4" s="1">
        <v>0</v>
      </c>
      <c r="X4" s="1">
        <v>17234</v>
      </c>
      <c r="Y4" s="1">
        <v>17234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0</v>
      </c>
      <c r="AI4" s="1">
        <v>0</v>
      </c>
      <c r="AJ4" s="1">
        <v>0</v>
      </c>
      <c r="AK4" s="1">
        <v>0</v>
      </c>
      <c r="AL4" s="1">
        <v>0</v>
      </c>
      <c r="AM4" s="1">
        <f t="shared" si="0"/>
        <v>17234</v>
      </c>
      <c r="AN4" s="1">
        <f aca="true" t="shared" si="3" ref="AN4:AN14">ROUND(Y4/31*U4,0)</f>
        <v>16122</v>
      </c>
      <c r="AO4" s="1">
        <v>0</v>
      </c>
      <c r="AP4" s="1">
        <v>0</v>
      </c>
      <c r="AQ4" s="1">
        <v>0</v>
      </c>
      <c r="AR4" s="1">
        <v>0</v>
      </c>
      <c r="AS4" s="1">
        <v>0</v>
      </c>
      <c r="AT4" s="1">
        <v>0</v>
      </c>
      <c r="AU4" s="1">
        <v>0</v>
      </c>
      <c r="AV4" s="1">
        <v>0</v>
      </c>
      <c r="AW4" s="1">
        <f aca="true" t="shared" si="4" ref="AW4:AW14">ROUND(AN4*8.33%,0)</f>
        <v>1343</v>
      </c>
      <c r="AX4" s="1">
        <v>0</v>
      </c>
      <c r="AY4" s="1">
        <v>0</v>
      </c>
      <c r="AZ4" s="1">
        <v>0</v>
      </c>
      <c r="BA4" s="1">
        <v>0</v>
      </c>
      <c r="BB4" s="1">
        <v>0</v>
      </c>
      <c r="BC4" s="1">
        <v>0</v>
      </c>
      <c r="BD4" s="1">
        <v>0</v>
      </c>
      <c r="BE4" s="1">
        <v>0</v>
      </c>
      <c r="BF4" s="1">
        <v>0</v>
      </c>
      <c r="BG4" s="1">
        <v>695</v>
      </c>
      <c r="BH4" s="1">
        <v>556</v>
      </c>
      <c r="BI4" s="1">
        <f aca="true" t="shared" si="5" ref="BI4:BI14">SUM(AN4:BH4)</f>
        <v>18716</v>
      </c>
      <c r="BJ4" s="1">
        <v>141</v>
      </c>
      <c r="BK4" s="1">
        <v>1800</v>
      </c>
      <c r="BL4" s="1">
        <v>0</v>
      </c>
      <c r="BM4" s="1">
        <v>0</v>
      </c>
      <c r="BN4" s="1">
        <v>0</v>
      </c>
      <c r="BO4" s="1">
        <v>40</v>
      </c>
      <c r="BP4" s="1">
        <v>0</v>
      </c>
      <c r="BQ4" s="1">
        <v>0</v>
      </c>
      <c r="BR4" s="1">
        <f aca="true" t="shared" si="6" ref="BR4:BR14">BJ4+BK4+BO4+BL4</f>
        <v>1981</v>
      </c>
      <c r="BS4" s="1">
        <f aca="true" t="shared" si="7" ref="BS4:BS14">BI4-BR4</f>
        <v>16735</v>
      </c>
      <c r="BT4" s="1" t="s">
        <v>115</v>
      </c>
      <c r="BU4" s="1" t="s">
        <v>119</v>
      </c>
      <c r="BV4" s="1" t="s">
        <v>120</v>
      </c>
      <c r="BW4" s="1">
        <f aca="true" t="shared" si="8" ref="BW4:BW14">ROUND(BI4*3.25%,0)</f>
        <v>608</v>
      </c>
      <c r="BX4" s="1">
        <v>1950</v>
      </c>
      <c r="BY4" s="1">
        <v>0</v>
      </c>
    </row>
    <row r="5" spans="1:77" ht="15">
      <c r="A5" s="1"/>
      <c r="B5" s="1"/>
      <c r="C5" s="1" t="s">
        <v>83</v>
      </c>
      <c r="D5" s="1" t="s">
        <v>88</v>
      </c>
      <c r="E5" s="1" t="s">
        <v>96</v>
      </c>
      <c r="F5" s="1" t="s">
        <v>103</v>
      </c>
      <c r="G5" s="2" t="s">
        <v>92</v>
      </c>
      <c r="H5" s="6">
        <v>36083</v>
      </c>
      <c r="I5" s="5">
        <v>43678</v>
      </c>
      <c r="J5" s="1" t="s">
        <v>93</v>
      </c>
      <c r="K5" s="1" t="s">
        <v>93</v>
      </c>
      <c r="L5" s="2" t="s">
        <v>94</v>
      </c>
      <c r="M5" s="10">
        <v>101419984440</v>
      </c>
      <c r="N5" s="1">
        <v>2017625271</v>
      </c>
      <c r="O5" s="1">
        <v>31</v>
      </c>
      <c r="P5" s="1">
        <v>26</v>
      </c>
      <c r="Q5" s="1">
        <v>5</v>
      </c>
      <c r="R5" s="1">
        <v>0</v>
      </c>
      <c r="S5" s="1">
        <v>0</v>
      </c>
      <c r="T5" s="1">
        <v>0</v>
      </c>
      <c r="U5" s="1">
        <f t="shared" si="1"/>
        <v>31</v>
      </c>
      <c r="V5" s="1">
        <f t="shared" si="2"/>
        <v>0</v>
      </c>
      <c r="W5" s="1">
        <v>0</v>
      </c>
      <c r="X5" s="1">
        <v>17234</v>
      </c>
      <c r="Y5" s="1">
        <v>17234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v>0</v>
      </c>
      <c r="AK5" s="1">
        <v>0</v>
      </c>
      <c r="AL5" s="1">
        <v>0</v>
      </c>
      <c r="AM5" s="1">
        <f t="shared" si="0"/>
        <v>17234</v>
      </c>
      <c r="AN5" s="1">
        <f t="shared" si="3"/>
        <v>17234</v>
      </c>
      <c r="AO5" s="1">
        <v>0</v>
      </c>
      <c r="AP5" s="1">
        <v>0</v>
      </c>
      <c r="AQ5" s="1">
        <v>0</v>
      </c>
      <c r="AR5" s="1">
        <v>0</v>
      </c>
      <c r="AS5" s="1">
        <v>0</v>
      </c>
      <c r="AT5" s="1">
        <v>0</v>
      </c>
      <c r="AU5" s="1">
        <v>0</v>
      </c>
      <c r="AV5" s="1">
        <v>0</v>
      </c>
      <c r="AW5" s="1">
        <f t="shared" si="4"/>
        <v>1436</v>
      </c>
      <c r="AX5" s="1">
        <v>0</v>
      </c>
      <c r="AY5" s="1">
        <v>0</v>
      </c>
      <c r="AZ5" s="1">
        <v>0</v>
      </c>
      <c r="BA5" s="1">
        <v>0</v>
      </c>
      <c r="BB5" s="1">
        <v>0</v>
      </c>
      <c r="BC5" s="1">
        <v>0</v>
      </c>
      <c r="BD5" s="1">
        <v>0</v>
      </c>
      <c r="BE5" s="1">
        <v>0</v>
      </c>
      <c r="BF5" s="1">
        <v>0</v>
      </c>
      <c r="BG5" s="1">
        <v>751</v>
      </c>
      <c r="BH5" s="1">
        <v>556</v>
      </c>
      <c r="BI5" s="1">
        <f t="shared" si="5"/>
        <v>19977</v>
      </c>
      <c r="BJ5" s="1">
        <f aca="true" t="shared" si="9" ref="BJ5:BJ14">ROUND(BI5*0.75%,0)</f>
        <v>150</v>
      </c>
      <c r="BK5" s="1">
        <v>1800</v>
      </c>
      <c r="BL5" s="1">
        <v>0</v>
      </c>
      <c r="BM5" s="1">
        <v>0</v>
      </c>
      <c r="BN5" s="1">
        <v>0</v>
      </c>
      <c r="BO5" s="1">
        <v>320</v>
      </c>
      <c r="BP5" s="1">
        <v>0</v>
      </c>
      <c r="BQ5" s="1">
        <v>0</v>
      </c>
      <c r="BR5" s="1">
        <f t="shared" si="6"/>
        <v>2270</v>
      </c>
      <c r="BS5" s="1">
        <f t="shared" si="7"/>
        <v>17707</v>
      </c>
      <c r="BT5" s="1" t="s">
        <v>121</v>
      </c>
      <c r="BU5" s="1" t="s">
        <v>122</v>
      </c>
      <c r="BV5" s="1" t="s">
        <v>123</v>
      </c>
      <c r="BW5" s="1">
        <f t="shared" si="8"/>
        <v>649</v>
      </c>
      <c r="BX5" s="1">
        <v>1950</v>
      </c>
      <c r="BY5" s="1">
        <v>0</v>
      </c>
    </row>
    <row r="6" spans="1:77" ht="15">
      <c r="A6" s="1"/>
      <c r="B6" s="1"/>
      <c r="C6" s="1" t="s">
        <v>142</v>
      </c>
      <c r="D6" s="1" t="s">
        <v>143</v>
      </c>
      <c r="E6" s="1" t="s">
        <v>148</v>
      </c>
      <c r="F6" s="1" t="s">
        <v>103</v>
      </c>
      <c r="G6" s="2" t="s">
        <v>92</v>
      </c>
      <c r="H6" s="6">
        <v>35986</v>
      </c>
      <c r="I6" s="5">
        <v>45047</v>
      </c>
      <c r="J6" s="1" t="s">
        <v>93</v>
      </c>
      <c r="K6" s="1" t="s">
        <v>93</v>
      </c>
      <c r="L6" s="2" t="s">
        <v>94</v>
      </c>
      <c r="M6" s="10">
        <v>101576265965</v>
      </c>
      <c r="N6" s="1">
        <v>2017959098</v>
      </c>
      <c r="O6" s="1">
        <v>31</v>
      </c>
      <c r="P6" s="1">
        <v>4</v>
      </c>
      <c r="Q6" s="1">
        <v>0</v>
      </c>
      <c r="R6" s="1">
        <v>0</v>
      </c>
      <c r="S6" s="1">
        <v>0</v>
      </c>
      <c r="T6" s="1">
        <v>0</v>
      </c>
      <c r="U6" s="1">
        <f t="shared" si="1"/>
        <v>4</v>
      </c>
      <c r="V6" s="1">
        <f t="shared" si="2"/>
        <v>27</v>
      </c>
      <c r="W6" s="1">
        <v>0</v>
      </c>
      <c r="X6" s="1">
        <v>17234</v>
      </c>
      <c r="Y6" s="1">
        <v>17234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v>0</v>
      </c>
      <c r="AK6" s="1">
        <v>0</v>
      </c>
      <c r="AL6" s="1">
        <v>0</v>
      </c>
      <c r="AM6" s="1">
        <f t="shared" si="0"/>
        <v>17234</v>
      </c>
      <c r="AN6" s="1">
        <f t="shared" si="3"/>
        <v>2224</v>
      </c>
      <c r="AO6" s="1">
        <v>0</v>
      </c>
      <c r="AP6" s="1">
        <v>0</v>
      </c>
      <c r="AQ6" s="1">
        <v>0</v>
      </c>
      <c r="AR6" s="1">
        <v>0</v>
      </c>
      <c r="AS6" s="1">
        <v>0</v>
      </c>
      <c r="AT6" s="1">
        <v>0</v>
      </c>
      <c r="AU6" s="1">
        <v>0</v>
      </c>
      <c r="AV6" s="1">
        <v>0</v>
      </c>
      <c r="AW6" s="1">
        <f t="shared" si="4"/>
        <v>185</v>
      </c>
      <c r="AX6" s="1">
        <v>0</v>
      </c>
      <c r="AY6" s="1">
        <v>0</v>
      </c>
      <c r="AZ6" s="1">
        <v>0</v>
      </c>
      <c r="BA6" s="1">
        <v>0</v>
      </c>
      <c r="BB6" s="1">
        <v>0</v>
      </c>
      <c r="BC6" s="1">
        <v>0</v>
      </c>
      <c r="BD6" s="1">
        <v>0</v>
      </c>
      <c r="BE6" s="1">
        <v>0</v>
      </c>
      <c r="BF6" s="1">
        <v>0</v>
      </c>
      <c r="BG6" s="1">
        <v>111</v>
      </c>
      <c r="BH6" s="1">
        <v>0</v>
      </c>
      <c r="BI6" s="1">
        <f t="shared" si="5"/>
        <v>2520</v>
      </c>
      <c r="BJ6" s="1">
        <f t="shared" si="9"/>
        <v>19</v>
      </c>
      <c r="BK6" s="1">
        <f aca="true" t="shared" si="10" ref="BK6:BK14">ROUND(AN6*12%,0)</f>
        <v>267</v>
      </c>
      <c r="BL6" s="1">
        <v>0</v>
      </c>
      <c r="BM6" s="1">
        <v>0</v>
      </c>
      <c r="BN6" s="1">
        <v>0</v>
      </c>
      <c r="BO6" s="1">
        <v>0</v>
      </c>
      <c r="BP6" s="1">
        <v>0</v>
      </c>
      <c r="BQ6" s="1">
        <v>0</v>
      </c>
      <c r="BR6" s="1">
        <f t="shared" si="6"/>
        <v>286</v>
      </c>
      <c r="BS6" s="1">
        <f t="shared" si="7"/>
        <v>2234</v>
      </c>
      <c r="BT6" s="1" t="s">
        <v>130</v>
      </c>
      <c r="BU6" s="1" t="s">
        <v>146</v>
      </c>
      <c r="BV6" s="1" t="s">
        <v>150</v>
      </c>
      <c r="BW6" s="1">
        <f t="shared" si="8"/>
        <v>82</v>
      </c>
      <c r="BX6" s="1">
        <f aca="true" t="shared" si="11" ref="BX6:BX14">ROUND(AN6*13%,0)</f>
        <v>289</v>
      </c>
      <c r="BY6" s="1">
        <v>0</v>
      </c>
    </row>
    <row r="7" spans="1:77" ht="15">
      <c r="A7" s="1"/>
      <c r="B7" s="1"/>
      <c r="C7" s="1" t="s">
        <v>104</v>
      </c>
      <c r="D7" s="1" t="s">
        <v>101</v>
      </c>
      <c r="E7" s="1" t="s">
        <v>105</v>
      </c>
      <c r="F7" s="1" t="s">
        <v>103</v>
      </c>
      <c r="G7" s="2" t="s">
        <v>92</v>
      </c>
      <c r="H7" s="6">
        <v>34166</v>
      </c>
      <c r="I7" s="5">
        <v>44941</v>
      </c>
      <c r="J7" s="1" t="s">
        <v>93</v>
      </c>
      <c r="K7" s="1" t="s">
        <v>93</v>
      </c>
      <c r="L7" s="2" t="s">
        <v>94</v>
      </c>
      <c r="M7" s="10">
        <v>101454350942</v>
      </c>
      <c r="N7" s="1">
        <v>6718834467</v>
      </c>
      <c r="O7" s="1">
        <v>31</v>
      </c>
      <c r="P7" s="1">
        <v>8</v>
      </c>
      <c r="Q7" s="1">
        <v>1</v>
      </c>
      <c r="R7" s="1">
        <v>0</v>
      </c>
      <c r="S7" s="1">
        <v>0</v>
      </c>
      <c r="T7" s="1">
        <v>0</v>
      </c>
      <c r="U7" s="1">
        <f t="shared" si="1"/>
        <v>9</v>
      </c>
      <c r="V7" s="1">
        <f t="shared" si="2"/>
        <v>22</v>
      </c>
      <c r="W7" s="1">
        <v>0</v>
      </c>
      <c r="X7" s="1">
        <v>17234</v>
      </c>
      <c r="Y7" s="1">
        <v>17234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f t="shared" si="0"/>
        <v>17234</v>
      </c>
      <c r="AN7" s="1">
        <f t="shared" si="3"/>
        <v>5003</v>
      </c>
      <c r="AO7" s="1">
        <v>0</v>
      </c>
      <c r="AP7" s="1">
        <v>0</v>
      </c>
      <c r="AQ7" s="1">
        <v>0</v>
      </c>
      <c r="AR7" s="1">
        <v>0</v>
      </c>
      <c r="AS7" s="1">
        <v>0</v>
      </c>
      <c r="AT7" s="1">
        <v>0</v>
      </c>
      <c r="AU7" s="1">
        <v>0</v>
      </c>
      <c r="AV7" s="1">
        <v>0</v>
      </c>
      <c r="AW7" s="1">
        <f t="shared" si="4"/>
        <v>417</v>
      </c>
      <c r="AX7" s="1">
        <v>0</v>
      </c>
      <c r="AY7" s="1">
        <v>0</v>
      </c>
      <c r="AZ7" s="1">
        <v>0</v>
      </c>
      <c r="BA7" s="1">
        <v>0</v>
      </c>
      <c r="BB7" s="1">
        <v>0</v>
      </c>
      <c r="BC7" s="1">
        <v>0</v>
      </c>
      <c r="BD7" s="1">
        <v>0</v>
      </c>
      <c r="BE7" s="1">
        <v>0</v>
      </c>
      <c r="BF7" s="1">
        <v>0</v>
      </c>
      <c r="BG7" s="1">
        <v>222</v>
      </c>
      <c r="BH7" s="1">
        <v>0</v>
      </c>
      <c r="BI7" s="1">
        <f t="shared" si="5"/>
        <v>5642</v>
      </c>
      <c r="BJ7" s="1">
        <f t="shared" si="9"/>
        <v>42</v>
      </c>
      <c r="BK7" s="1">
        <f t="shared" si="10"/>
        <v>600</v>
      </c>
      <c r="BL7" s="1">
        <v>0</v>
      </c>
      <c r="BM7" s="1">
        <v>0</v>
      </c>
      <c r="BN7" s="1">
        <v>0</v>
      </c>
      <c r="BO7" s="1">
        <v>0</v>
      </c>
      <c r="BP7" s="1">
        <v>0</v>
      </c>
      <c r="BQ7" s="1">
        <v>0</v>
      </c>
      <c r="BR7" s="1">
        <f t="shared" si="6"/>
        <v>642</v>
      </c>
      <c r="BS7" s="1">
        <f t="shared" si="7"/>
        <v>5000</v>
      </c>
      <c r="BT7" s="1" t="s">
        <v>124</v>
      </c>
      <c r="BU7" s="1" t="s">
        <v>125</v>
      </c>
      <c r="BV7" s="1" t="s">
        <v>126</v>
      </c>
      <c r="BW7" s="1">
        <f t="shared" si="8"/>
        <v>183</v>
      </c>
      <c r="BX7" s="1">
        <f>ROUND(AN7*13%,0)</f>
        <v>650</v>
      </c>
      <c r="BY7" s="1">
        <v>0</v>
      </c>
    </row>
    <row r="8" spans="1:77" ht="15">
      <c r="A8" s="1"/>
      <c r="B8" s="1"/>
      <c r="C8" s="1" t="s">
        <v>107</v>
      </c>
      <c r="D8" s="1" t="s">
        <v>108</v>
      </c>
      <c r="E8" s="1" t="s">
        <v>113</v>
      </c>
      <c r="F8" s="1" t="s">
        <v>103</v>
      </c>
      <c r="G8" s="2" t="s">
        <v>92</v>
      </c>
      <c r="H8" s="6">
        <v>32866</v>
      </c>
      <c r="I8" s="5">
        <v>44986</v>
      </c>
      <c r="J8" s="1" t="s">
        <v>93</v>
      </c>
      <c r="K8" s="1" t="s">
        <v>93</v>
      </c>
      <c r="L8" s="2" t="s">
        <v>94</v>
      </c>
      <c r="M8" s="10">
        <v>101274647615</v>
      </c>
      <c r="N8" s="1">
        <v>2018188312</v>
      </c>
      <c r="O8" s="1">
        <v>31</v>
      </c>
      <c r="P8" s="1">
        <v>25</v>
      </c>
      <c r="Q8" s="1">
        <v>4</v>
      </c>
      <c r="R8" s="1">
        <v>0</v>
      </c>
      <c r="S8" s="1">
        <v>0</v>
      </c>
      <c r="T8" s="1">
        <v>0</v>
      </c>
      <c r="U8" s="1">
        <f t="shared" si="1"/>
        <v>29</v>
      </c>
      <c r="V8" s="1">
        <f t="shared" si="2"/>
        <v>2</v>
      </c>
      <c r="W8" s="1">
        <v>0</v>
      </c>
      <c r="X8" s="1">
        <v>17234</v>
      </c>
      <c r="Y8" s="1">
        <v>17234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f t="shared" si="0"/>
        <v>17234</v>
      </c>
      <c r="AN8" s="1">
        <f t="shared" si="3"/>
        <v>16122</v>
      </c>
      <c r="AO8" s="1">
        <v>0</v>
      </c>
      <c r="AP8" s="1">
        <v>0</v>
      </c>
      <c r="AQ8" s="1">
        <v>0</v>
      </c>
      <c r="AR8" s="1">
        <v>0</v>
      </c>
      <c r="AS8" s="1">
        <v>0</v>
      </c>
      <c r="AT8" s="1">
        <v>0</v>
      </c>
      <c r="AU8" s="1">
        <v>0</v>
      </c>
      <c r="AV8" s="1">
        <v>0</v>
      </c>
      <c r="AW8" s="1">
        <f t="shared" si="4"/>
        <v>1343</v>
      </c>
      <c r="AX8" s="1">
        <v>0</v>
      </c>
      <c r="AY8" s="1">
        <v>0</v>
      </c>
      <c r="AZ8" s="1">
        <v>0</v>
      </c>
      <c r="BA8" s="1">
        <v>0</v>
      </c>
      <c r="BB8" s="1">
        <v>0</v>
      </c>
      <c r="BC8" s="1">
        <v>0</v>
      </c>
      <c r="BD8" s="1">
        <v>0</v>
      </c>
      <c r="BE8" s="1">
        <v>0</v>
      </c>
      <c r="BF8" s="1">
        <v>0</v>
      </c>
      <c r="BG8" s="1">
        <v>695</v>
      </c>
      <c r="BH8" s="1">
        <v>556</v>
      </c>
      <c r="BI8" s="1">
        <f t="shared" si="5"/>
        <v>18716</v>
      </c>
      <c r="BJ8" s="1">
        <f t="shared" si="9"/>
        <v>140</v>
      </c>
      <c r="BK8" s="1">
        <v>1800</v>
      </c>
      <c r="BL8" s="1">
        <v>0</v>
      </c>
      <c r="BM8" s="1">
        <v>0</v>
      </c>
      <c r="BN8" s="1">
        <v>0</v>
      </c>
      <c r="BO8" s="1">
        <v>0</v>
      </c>
      <c r="BP8" s="1">
        <v>0</v>
      </c>
      <c r="BQ8" s="1">
        <v>0</v>
      </c>
      <c r="BR8" s="1">
        <f t="shared" si="6"/>
        <v>1940</v>
      </c>
      <c r="BS8" s="1">
        <f t="shared" si="7"/>
        <v>16776</v>
      </c>
      <c r="BT8" s="1" t="s">
        <v>127</v>
      </c>
      <c r="BU8" s="1" t="s">
        <v>128</v>
      </c>
      <c r="BV8" s="1" t="s">
        <v>129</v>
      </c>
      <c r="BW8" s="1">
        <f t="shared" si="8"/>
        <v>608</v>
      </c>
      <c r="BX8" s="1">
        <v>1950</v>
      </c>
      <c r="BY8" s="1">
        <v>0</v>
      </c>
    </row>
    <row r="9" spans="1:77" ht="15">
      <c r="A9" s="1"/>
      <c r="B9" s="1"/>
      <c r="C9" s="1" t="s">
        <v>144</v>
      </c>
      <c r="D9" s="1" t="s">
        <v>145</v>
      </c>
      <c r="E9" s="1" t="s">
        <v>149</v>
      </c>
      <c r="F9" s="1" t="s">
        <v>103</v>
      </c>
      <c r="G9" s="2" t="s">
        <v>92</v>
      </c>
      <c r="H9" s="6">
        <v>37804</v>
      </c>
      <c r="I9" s="5">
        <v>45069</v>
      </c>
      <c r="J9" s="1" t="s">
        <v>93</v>
      </c>
      <c r="K9" s="1" t="s">
        <v>93</v>
      </c>
      <c r="L9" s="2" t="s">
        <v>94</v>
      </c>
      <c r="M9" s="10">
        <v>101948283633</v>
      </c>
      <c r="N9" s="1">
        <v>2019044667</v>
      </c>
      <c r="O9" s="1">
        <v>31</v>
      </c>
      <c r="P9" s="1">
        <v>8</v>
      </c>
      <c r="Q9" s="1">
        <v>1</v>
      </c>
      <c r="R9" s="1">
        <v>0</v>
      </c>
      <c r="S9" s="1">
        <v>0</v>
      </c>
      <c r="T9" s="1">
        <v>0</v>
      </c>
      <c r="U9" s="1">
        <f t="shared" si="1"/>
        <v>9</v>
      </c>
      <c r="V9" s="1">
        <f t="shared" si="2"/>
        <v>22</v>
      </c>
      <c r="W9" s="1">
        <v>0</v>
      </c>
      <c r="X9" s="1">
        <v>17234</v>
      </c>
      <c r="Y9" s="1">
        <v>17234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f t="shared" si="0"/>
        <v>17234</v>
      </c>
      <c r="AN9" s="1">
        <f t="shared" si="3"/>
        <v>5003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f t="shared" si="4"/>
        <v>417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0</v>
      </c>
      <c r="BG9" s="1">
        <v>222</v>
      </c>
      <c r="BH9" s="1">
        <v>0</v>
      </c>
      <c r="BI9" s="1">
        <f t="shared" si="5"/>
        <v>5642</v>
      </c>
      <c r="BJ9" s="1">
        <v>43</v>
      </c>
      <c r="BK9" s="1">
        <v>650</v>
      </c>
      <c r="BL9" s="1">
        <v>0</v>
      </c>
      <c r="BM9" s="1">
        <v>0</v>
      </c>
      <c r="BN9" s="1">
        <v>0</v>
      </c>
      <c r="BO9" s="1">
        <v>899</v>
      </c>
      <c r="BP9" s="1">
        <v>0</v>
      </c>
      <c r="BQ9" s="1">
        <v>0</v>
      </c>
      <c r="BR9" s="1">
        <f t="shared" si="6"/>
        <v>1592</v>
      </c>
      <c r="BS9" s="1">
        <f t="shared" si="7"/>
        <v>4050</v>
      </c>
      <c r="BT9" s="1" t="s">
        <v>124</v>
      </c>
      <c r="BU9" s="1" t="s">
        <v>147</v>
      </c>
      <c r="BV9" s="1" t="s">
        <v>132</v>
      </c>
      <c r="BW9" s="1">
        <f t="shared" si="8"/>
        <v>183</v>
      </c>
      <c r="BX9" s="1">
        <f t="shared" si="11"/>
        <v>650</v>
      </c>
      <c r="BY9" s="1">
        <v>0</v>
      </c>
    </row>
    <row r="10" spans="1:77" ht="15">
      <c r="A10" s="1"/>
      <c r="B10" s="1"/>
      <c r="C10" s="1" t="s">
        <v>109</v>
      </c>
      <c r="D10" s="1" t="s">
        <v>110</v>
      </c>
      <c r="E10" s="1" t="s">
        <v>106</v>
      </c>
      <c r="F10" s="1" t="s">
        <v>103</v>
      </c>
      <c r="G10" s="2" t="s">
        <v>92</v>
      </c>
      <c r="H10" s="6">
        <v>37289</v>
      </c>
      <c r="I10" s="5">
        <v>44986</v>
      </c>
      <c r="J10" s="1" t="s">
        <v>93</v>
      </c>
      <c r="K10" s="1" t="s">
        <v>93</v>
      </c>
      <c r="L10" s="2" t="s">
        <v>94</v>
      </c>
      <c r="M10" s="10">
        <v>101815969033</v>
      </c>
      <c r="N10" s="1">
        <v>2018927391</v>
      </c>
      <c r="O10" s="1">
        <v>31</v>
      </c>
      <c r="P10" s="1">
        <v>27</v>
      </c>
      <c r="Q10" s="1">
        <v>4</v>
      </c>
      <c r="R10" s="1">
        <v>0</v>
      </c>
      <c r="S10" s="1">
        <v>0</v>
      </c>
      <c r="T10" s="1">
        <v>0</v>
      </c>
      <c r="U10" s="1">
        <f t="shared" si="1"/>
        <v>31</v>
      </c>
      <c r="V10" s="1">
        <f t="shared" si="2"/>
        <v>0</v>
      </c>
      <c r="W10" s="1">
        <v>0</v>
      </c>
      <c r="X10" s="1">
        <v>17234</v>
      </c>
      <c r="Y10" s="1">
        <v>17234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f t="shared" si="0"/>
        <v>17234</v>
      </c>
      <c r="AN10" s="1">
        <f t="shared" si="3"/>
        <v>17234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f t="shared" si="4"/>
        <v>1436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>
        <v>751</v>
      </c>
      <c r="BH10" s="1">
        <v>556</v>
      </c>
      <c r="BI10" s="1">
        <f t="shared" si="5"/>
        <v>19977</v>
      </c>
      <c r="BJ10" s="1">
        <f t="shared" si="9"/>
        <v>150</v>
      </c>
      <c r="BK10" s="1">
        <v>1800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">
        <f t="shared" si="6"/>
        <v>1950</v>
      </c>
      <c r="BS10" s="1">
        <f t="shared" si="7"/>
        <v>18027</v>
      </c>
      <c r="BT10" s="1" t="s">
        <v>124</v>
      </c>
      <c r="BU10" s="1" t="s">
        <v>131</v>
      </c>
      <c r="BV10" s="1" t="s">
        <v>132</v>
      </c>
      <c r="BW10" s="1">
        <f t="shared" si="8"/>
        <v>649</v>
      </c>
      <c r="BX10" s="1">
        <v>1950</v>
      </c>
      <c r="BY10" s="1">
        <v>0</v>
      </c>
    </row>
    <row r="11" spans="1:77" ht="15">
      <c r="A11" s="1"/>
      <c r="B11" s="1"/>
      <c r="C11" s="1" t="s">
        <v>84</v>
      </c>
      <c r="D11" s="1" t="s">
        <v>89</v>
      </c>
      <c r="E11" s="1" t="s">
        <v>97</v>
      </c>
      <c r="F11" s="1" t="s">
        <v>91</v>
      </c>
      <c r="G11" s="2" t="s">
        <v>92</v>
      </c>
      <c r="H11" s="6">
        <v>29323</v>
      </c>
      <c r="I11" s="5">
        <v>44409</v>
      </c>
      <c r="J11" s="1" t="s">
        <v>93</v>
      </c>
      <c r="K11" s="1" t="s">
        <v>93</v>
      </c>
      <c r="L11" s="2" t="s">
        <v>94</v>
      </c>
      <c r="M11" s="10">
        <v>100929626670</v>
      </c>
      <c r="N11" s="1">
        <v>2014760798</v>
      </c>
      <c r="O11" s="1">
        <v>31</v>
      </c>
      <c r="P11" s="1">
        <v>26</v>
      </c>
      <c r="Q11" s="1">
        <v>4</v>
      </c>
      <c r="R11" s="1">
        <v>0</v>
      </c>
      <c r="S11" s="1">
        <v>0</v>
      </c>
      <c r="T11" s="1">
        <v>0</v>
      </c>
      <c r="U11" s="1">
        <f t="shared" si="1"/>
        <v>30</v>
      </c>
      <c r="V11" s="1">
        <f t="shared" si="2"/>
        <v>1</v>
      </c>
      <c r="W11" s="1">
        <v>0</v>
      </c>
      <c r="X11" s="1">
        <v>20903</v>
      </c>
      <c r="Y11" s="1">
        <v>20903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f t="shared" si="0"/>
        <v>20903</v>
      </c>
      <c r="AN11" s="1">
        <f t="shared" si="3"/>
        <v>20229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f t="shared" si="4"/>
        <v>1685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G11" s="1">
        <v>877</v>
      </c>
      <c r="BH11" s="1">
        <v>674</v>
      </c>
      <c r="BI11" s="1">
        <f t="shared" si="5"/>
        <v>23465</v>
      </c>
      <c r="BJ11" s="1">
        <f t="shared" si="9"/>
        <v>176</v>
      </c>
      <c r="BK11" s="1">
        <v>1800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f t="shared" si="6"/>
        <v>1976</v>
      </c>
      <c r="BS11" s="1">
        <f t="shared" si="7"/>
        <v>21489</v>
      </c>
      <c r="BT11" s="1" t="s">
        <v>133</v>
      </c>
      <c r="BU11" s="1" t="s">
        <v>134</v>
      </c>
      <c r="BV11" s="1" t="s">
        <v>135</v>
      </c>
      <c r="BW11" s="1">
        <f t="shared" si="8"/>
        <v>763</v>
      </c>
      <c r="BX11" s="1">
        <v>1950</v>
      </c>
      <c r="BY11" s="1">
        <v>0</v>
      </c>
    </row>
    <row r="12" spans="1:77" ht="15">
      <c r="A12" s="1"/>
      <c r="B12" s="1"/>
      <c r="C12" s="1" t="s">
        <v>85</v>
      </c>
      <c r="D12" s="1" t="s">
        <v>90</v>
      </c>
      <c r="E12" s="1" t="s">
        <v>98</v>
      </c>
      <c r="F12" s="1" t="s">
        <v>91</v>
      </c>
      <c r="G12" s="2" t="s">
        <v>92</v>
      </c>
      <c r="H12" s="6">
        <v>33990</v>
      </c>
      <c r="I12" s="5">
        <v>43678</v>
      </c>
      <c r="J12" s="1" t="s">
        <v>93</v>
      </c>
      <c r="K12" s="1" t="s">
        <v>93</v>
      </c>
      <c r="L12" s="2" t="s">
        <v>94</v>
      </c>
      <c r="M12" s="10">
        <v>100727302381</v>
      </c>
      <c r="N12" s="1">
        <v>2015416492</v>
      </c>
      <c r="O12" s="1">
        <v>31</v>
      </c>
      <c r="P12" s="1">
        <v>26</v>
      </c>
      <c r="Q12" s="1">
        <v>5</v>
      </c>
      <c r="R12" s="1">
        <v>0</v>
      </c>
      <c r="S12" s="1">
        <v>0</v>
      </c>
      <c r="T12" s="1">
        <v>0</v>
      </c>
      <c r="U12" s="1">
        <f t="shared" si="1"/>
        <v>31</v>
      </c>
      <c r="V12" s="1">
        <f t="shared" si="2"/>
        <v>0</v>
      </c>
      <c r="W12" s="1">
        <v>0</v>
      </c>
      <c r="X12" s="1">
        <v>20903</v>
      </c>
      <c r="Y12" s="1">
        <v>20903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f t="shared" si="0"/>
        <v>20903</v>
      </c>
      <c r="AN12" s="1">
        <f t="shared" si="3"/>
        <v>20903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f t="shared" si="4"/>
        <v>1741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">
        <v>641</v>
      </c>
      <c r="BH12" s="1">
        <v>674</v>
      </c>
      <c r="BI12" s="1">
        <f t="shared" si="5"/>
        <v>23959</v>
      </c>
      <c r="BJ12" s="1">
        <f t="shared" si="9"/>
        <v>180</v>
      </c>
      <c r="BK12" s="1">
        <v>1800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f t="shared" si="6"/>
        <v>1980</v>
      </c>
      <c r="BS12" s="1">
        <f t="shared" si="7"/>
        <v>21979</v>
      </c>
      <c r="BT12" s="1" t="s">
        <v>118</v>
      </c>
      <c r="BU12" s="1" t="s">
        <v>136</v>
      </c>
      <c r="BV12" s="1" t="s">
        <v>137</v>
      </c>
      <c r="BW12" s="1">
        <f t="shared" si="8"/>
        <v>779</v>
      </c>
      <c r="BX12" s="1">
        <v>1950</v>
      </c>
      <c r="BY12" s="1">
        <v>0</v>
      </c>
    </row>
    <row r="13" spans="1:77" ht="15">
      <c r="A13" s="1"/>
      <c r="B13" s="1"/>
      <c r="C13" s="1" t="s">
        <v>100</v>
      </c>
      <c r="D13" s="1" t="s">
        <v>101</v>
      </c>
      <c r="E13" s="1" t="s">
        <v>102</v>
      </c>
      <c r="F13" s="1" t="s">
        <v>91</v>
      </c>
      <c r="G13" s="2" t="s">
        <v>92</v>
      </c>
      <c r="H13" s="6">
        <v>29010</v>
      </c>
      <c r="I13" s="5">
        <v>44743</v>
      </c>
      <c r="J13" s="1" t="s">
        <v>93</v>
      </c>
      <c r="K13" s="1" t="s">
        <v>93</v>
      </c>
      <c r="L13" s="2" t="s">
        <v>94</v>
      </c>
      <c r="M13" s="10">
        <v>101412724857</v>
      </c>
      <c r="N13" s="1">
        <v>2018320568</v>
      </c>
      <c r="O13" s="1">
        <v>31</v>
      </c>
      <c r="P13" s="1">
        <v>26</v>
      </c>
      <c r="Q13" s="1">
        <v>5</v>
      </c>
      <c r="R13" s="1">
        <v>0</v>
      </c>
      <c r="S13" s="1">
        <v>0</v>
      </c>
      <c r="T13" s="1">
        <v>0</v>
      </c>
      <c r="U13" s="1">
        <f t="shared" si="1"/>
        <v>31</v>
      </c>
      <c r="V13" s="1">
        <f t="shared" si="2"/>
        <v>0</v>
      </c>
      <c r="W13" s="1">
        <v>0</v>
      </c>
      <c r="X13" s="1">
        <v>20903</v>
      </c>
      <c r="Y13" s="1">
        <v>20903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f t="shared" si="0"/>
        <v>20903</v>
      </c>
      <c r="AN13" s="1">
        <f t="shared" si="3"/>
        <v>20903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f t="shared" si="4"/>
        <v>1741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0</v>
      </c>
      <c r="BG13" s="1">
        <v>904</v>
      </c>
      <c r="BH13" s="1">
        <v>674</v>
      </c>
      <c r="BI13" s="1">
        <f t="shared" si="5"/>
        <v>24222</v>
      </c>
      <c r="BJ13" s="1">
        <f t="shared" si="9"/>
        <v>182</v>
      </c>
      <c r="BK13" s="1">
        <v>1800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f t="shared" si="6"/>
        <v>1982</v>
      </c>
      <c r="BS13" s="1">
        <f t="shared" si="7"/>
        <v>22240</v>
      </c>
      <c r="BT13" s="1" t="s">
        <v>127</v>
      </c>
      <c r="BU13" s="1" t="s">
        <v>138</v>
      </c>
      <c r="BV13" s="1" t="s">
        <v>139</v>
      </c>
      <c r="BW13" s="1">
        <f t="shared" si="8"/>
        <v>787</v>
      </c>
      <c r="BX13" s="1">
        <v>1950</v>
      </c>
      <c r="BY13" s="1">
        <v>0</v>
      </c>
    </row>
    <row r="14" spans="1:77" ht="15">
      <c r="A14" s="1"/>
      <c r="B14" s="1"/>
      <c r="C14" s="1" t="s">
        <v>111</v>
      </c>
      <c r="D14" s="1" t="s">
        <v>112</v>
      </c>
      <c r="E14" s="1" t="s">
        <v>114</v>
      </c>
      <c r="F14" s="1" t="s">
        <v>91</v>
      </c>
      <c r="G14" s="2" t="s">
        <v>92</v>
      </c>
      <c r="H14" s="6">
        <v>31147</v>
      </c>
      <c r="I14" s="5">
        <v>45008</v>
      </c>
      <c r="J14" s="1" t="s">
        <v>93</v>
      </c>
      <c r="K14" s="1" t="s">
        <v>93</v>
      </c>
      <c r="L14" s="2" t="s">
        <v>94</v>
      </c>
      <c r="M14" s="10">
        <v>100332711608</v>
      </c>
      <c r="N14" s="1">
        <v>2018899964</v>
      </c>
      <c r="O14" s="1">
        <v>31</v>
      </c>
      <c r="P14" s="1">
        <v>15</v>
      </c>
      <c r="Q14" s="1">
        <v>3</v>
      </c>
      <c r="R14" s="1">
        <v>0</v>
      </c>
      <c r="S14" s="1">
        <v>0</v>
      </c>
      <c r="T14" s="1">
        <v>0</v>
      </c>
      <c r="U14" s="1">
        <f t="shared" si="1"/>
        <v>18</v>
      </c>
      <c r="V14" s="1">
        <f t="shared" si="2"/>
        <v>13</v>
      </c>
      <c r="W14" s="1">
        <v>0</v>
      </c>
      <c r="X14" s="1">
        <v>20903</v>
      </c>
      <c r="Y14" s="1">
        <v>20903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f t="shared" si="0"/>
        <v>20903</v>
      </c>
      <c r="AN14" s="1">
        <f t="shared" si="3"/>
        <v>12137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f t="shared" si="4"/>
        <v>1011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0</v>
      </c>
      <c r="BG14" s="1">
        <v>505</v>
      </c>
      <c r="BH14" s="1">
        <v>0</v>
      </c>
      <c r="BI14" s="1">
        <f t="shared" si="5"/>
        <v>13653</v>
      </c>
      <c r="BJ14" s="1">
        <f t="shared" si="9"/>
        <v>102</v>
      </c>
      <c r="BK14" s="1">
        <f t="shared" si="10"/>
        <v>1456</v>
      </c>
      <c r="BL14" s="1">
        <v>0</v>
      </c>
      <c r="BM14" s="1">
        <v>0</v>
      </c>
      <c r="BN14" s="1">
        <v>0</v>
      </c>
      <c r="BO14" s="1">
        <v>0</v>
      </c>
      <c r="BP14" s="1">
        <v>0</v>
      </c>
      <c r="BQ14" s="1">
        <v>0</v>
      </c>
      <c r="BR14" s="1">
        <f t="shared" si="6"/>
        <v>1558</v>
      </c>
      <c r="BS14" s="1">
        <f t="shared" si="7"/>
        <v>12095</v>
      </c>
      <c r="BT14" s="1" t="s">
        <v>118</v>
      </c>
      <c r="BU14" s="1" t="s">
        <v>140</v>
      </c>
      <c r="BV14" s="1" t="s">
        <v>141</v>
      </c>
      <c r="BW14" s="1">
        <f t="shared" si="8"/>
        <v>444</v>
      </c>
      <c r="BX14" s="1">
        <f t="shared" si="11"/>
        <v>1578</v>
      </c>
      <c r="BY14" s="1">
        <v>0</v>
      </c>
    </row>
    <row r="15" ht="15">
      <c r="BG15" s="4"/>
    </row>
    <row r="17" ht="15">
      <c r="U17" s="11"/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Neena Rawat</cp:lastModifiedBy>
  <dcterms:created xsi:type="dcterms:W3CDTF">2021-02-26T22:22:11Z</dcterms:created>
  <dcterms:modified xsi:type="dcterms:W3CDTF">2023-06-15T09:45:10Z</dcterms:modified>
  <cp:category/>
  <cp:version/>
  <cp:contentType/>
  <cp:contentStatus/>
</cp:coreProperties>
</file>